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quip.sharepoint.com/sites/Marketing/Shared Documents/Tools/"/>
    </mc:Choice>
  </mc:AlternateContent>
  <xr:revisionPtr revIDLastSave="0" documentId="8_{DA98330D-97D2-4F5C-9830-BB604144BECD}" xr6:coauthVersionLast="46" xr6:coauthVersionMax="46" xr10:uidLastSave="{00000000-0000-0000-0000-000000000000}"/>
  <bookViews>
    <workbookView xWindow="-28920" yWindow="-120" windowWidth="29040" windowHeight="16440" xr2:uid="{4FEC52BC-08BC-4C79-A417-014579DE8C26}"/>
  </bookViews>
  <sheets>
    <sheet name="ORB Battery Life Calculator" sheetId="1" r:id="rId1"/>
    <sheet name="Energy Usage Breakdown" sheetId="2" r:id="rId2"/>
    <sheet name="Usage Not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G31" i="1"/>
  <c r="D5" i="1"/>
  <c r="G5" i="1" s="1"/>
  <c r="G7" i="1" s="1"/>
  <c r="B6" i="2" s="1"/>
  <c r="G35" i="1"/>
  <c r="G13" i="1"/>
  <c r="G27" i="1"/>
  <c r="G22" i="1"/>
  <c r="B5" i="2"/>
  <c r="E5" i="2"/>
  <c r="F5" i="2"/>
  <c r="G5" i="2"/>
  <c r="G17" i="1"/>
  <c r="G6" i="1"/>
  <c r="G37" i="1"/>
  <c r="G36" i="1"/>
  <c r="G39" i="1" l="1"/>
  <c r="D9" i="1"/>
  <c r="G9" i="1" s="1"/>
  <c r="C6" i="2" s="1"/>
  <c r="G25" i="1"/>
  <c r="G28" i="1" s="1"/>
  <c r="G6" i="2" s="1"/>
  <c r="G16" i="1"/>
  <c r="G18" i="1" s="1"/>
  <c r="E6" i="2" s="1"/>
  <c r="G12" i="1"/>
  <c r="G14" i="1" s="1"/>
  <c r="D6" i="2" s="1"/>
  <c r="G20" i="1"/>
  <c r="G23" i="1" s="1"/>
  <c r="F6" i="2" s="1"/>
  <c r="G30" i="1" l="1"/>
  <c r="D41" i="1" s="1"/>
  <c r="D42" i="1" s="1"/>
</calcChain>
</file>

<file path=xl/sharedStrings.xml><?xml version="1.0" encoding="utf-8"?>
<sst xmlns="http://schemas.openxmlformats.org/spreadsheetml/2006/main" count="76" uniqueCount="57">
  <si>
    <t>Notes</t>
  </si>
  <si>
    <t>Base Interval</t>
  </si>
  <si>
    <t>seconds</t>
  </si>
  <si>
    <t>Measurements per day</t>
  </si>
  <si>
    <t>Ave mAh per measure</t>
  </si>
  <si>
    <t>mAh per day</t>
  </si>
  <si>
    <t>Overhead</t>
  </si>
  <si>
    <t xml:space="preserve">Sleep </t>
  </si>
  <si>
    <t>Sleep current</t>
  </si>
  <si>
    <t>Transmit Interval</t>
  </si>
  <si>
    <t>units</t>
  </si>
  <si>
    <t>Transmits per day</t>
  </si>
  <si>
    <t>Network</t>
  </si>
  <si>
    <t>GSM</t>
  </si>
  <si>
    <t>Ave mAh per Transmit</t>
  </si>
  <si>
    <t xml:space="preserve"> good -60dBm &lt; WiFi &lt; -70dBm poor</t>
  </si>
  <si>
    <t>Reception</t>
  </si>
  <si>
    <t>Average</t>
  </si>
  <si>
    <t>GPS Interval</t>
  </si>
  <si>
    <t>GPS acquisitions per day</t>
  </si>
  <si>
    <t>Ave mAh per acquisition</t>
  </si>
  <si>
    <t>Average GPS coverage</t>
  </si>
  <si>
    <t>GPS</t>
  </si>
  <si>
    <t>Current Loop 1 Interval</t>
  </si>
  <si>
    <t>Current Loop 1 per day</t>
  </si>
  <si>
    <t>Start Time</t>
  </si>
  <si>
    <t>Current</t>
  </si>
  <si>
    <t>mA</t>
  </si>
  <si>
    <t>Ave mAh per measurement</t>
  </si>
  <si>
    <t>Up to 100mA at 12V</t>
  </si>
  <si>
    <t>Current 1</t>
  </si>
  <si>
    <t>Current Loop 2 Interval</t>
  </si>
  <si>
    <t>Current Loop 2 per day</t>
  </si>
  <si>
    <t>Current 2</t>
  </si>
  <si>
    <t>Total mAh per Day</t>
  </si>
  <si>
    <t>Batteries</t>
  </si>
  <si>
    <t>mAh</t>
  </si>
  <si>
    <t>Voltage</t>
  </si>
  <si>
    <t>LiPo</t>
  </si>
  <si>
    <t>Charged</t>
  </si>
  <si>
    <t>Total mAh Available</t>
  </si>
  <si>
    <t>Expected ORB Life</t>
  </si>
  <si>
    <t>days</t>
  </si>
  <si>
    <t>Contribution to Total Energy Used</t>
  </si>
  <si>
    <t>Sleep</t>
  </si>
  <si>
    <t>good -70dBm &lt; GSM &lt;  -80dBm poor</t>
  </si>
  <si>
    <t>years</t>
  </si>
  <si>
    <t>Transmit</t>
  </si>
  <si>
    <t>The calculator provides only an approximate battery life</t>
  </si>
  <si>
    <t>Actual battery life in field will be affected by temperature, placement of ORB and other factors</t>
  </si>
  <si>
    <t>Only power drawn by external devices that are connected to the current source outputs are considered</t>
  </si>
  <si>
    <t>Please ensure that your ORB is using the latest firmware</t>
  </si>
  <si>
    <t>Battery level should be monitored on the Senquip Portal and an alert generated for low battery</t>
  </si>
  <si>
    <t>Please see the FAQ and applicable application notes on low power application</t>
  </si>
  <si>
    <t>Total Wh per Day</t>
  </si>
  <si>
    <t>none</t>
  </si>
  <si>
    <t>ORB Current Calculator Rev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</si>
</sst>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 applyNumberFormat="0" applyFill="0" applyBorder="0" applyAlignment="0" applyProtection="0"/>
    <xf numFmtId="0" fontId="7" fillId="3" borderId="1" applyNumberFormat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1" fontId="2" fillId="3" borderId="2" xfId="2" applyNumberFormat="1"/>
    <xf numFmtId="0" fontId="0" fillId="0" borderId="0" xfId="0" applyAlignment="1">
      <alignment horizontal="right"/>
    </xf>
    <xf numFmtId="0" fontId="6" fillId="0" borderId="3" xfId="0" applyFont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7" xfId="0" applyBorder="1"/>
    <xf numFmtId="0" fontId="1" fillId="2" borderId="1" xfId="1" applyBorder="1" applyAlignment="1">
      <alignment horizontal="left"/>
    </xf>
    <xf numFmtId="2" fontId="0" fillId="0" borderId="0" xfId="0" applyNumberFormat="1" applyBorder="1"/>
    <xf numFmtId="0" fontId="4" fillId="0" borderId="0" xfId="0" applyFont="1" applyBorder="1"/>
    <xf numFmtId="2" fontId="4" fillId="0" borderId="0" xfId="0" applyNumberFormat="1" applyFont="1" applyBorder="1"/>
    <xf numFmtId="1" fontId="4" fillId="0" borderId="0" xfId="0" applyNumberFormat="1" applyFont="1" applyBorder="1"/>
    <xf numFmtId="1" fontId="0" fillId="0" borderId="0" xfId="0" applyNumberFormat="1" applyBorder="1"/>
    <xf numFmtId="0" fontId="3" fillId="0" borderId="6" xfId="0" applyFont="1" applyBorder="1"/>
    <xf numFmtId="0" fontId="3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0" xfId="0" applyBorder="1"/>
    <xf numFmtId="0" fontId="5" fillId="0" borderId="0" xfId="3" applyBorder="1" applyAlignment="1">
      <alignment horizontal="right"/>
    </xf>
    <xf numFmtId="2" fontId="5" fillId="0" borderId="0" xfId="3" applyNumberFormat="1" applyBorder="1" applyAlignment="1">
      <alignment horizontal="right"/>
    </xf>
    <xf numFmtId="0" fontId="0" fillId="0" borderId="0" xfId="0" applyFill="1"/>
    <xf numFmtId="0" fontId="7" fillId="3" borderId="1" xfId="4" applyAlignment="1">
      <alignment horizontal="left"/>
    </xf>
    <xf numFmtId="0" fontId="6" fillId="0" borderId="0" xfId="0" applyFont="1" applyBorder="1"/>
    <xf numFmtId="0" fontId="6" fillId="0" borderId="11" xfId="0" applyFont="1" applyBorder="1"/>
    <xf numFmtId="0" fontId="6" fillId="0" borderId="12" xfId="0" applyFont="1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2" borderId="1" xfId="1"/>
    <xf numFmtId="0" fontId="6" fillId="0" borderId="6" xfId="0" applyFont="1" applyBorder="1"/>
    <xf numFmtId="0" fontId="0" fillId="0" borderId="0" xfId="0" applyBorder="1" applyAlignment="1">
      <alignment horizontal="right"/>
    </xf>
    <xf numFmtId="164" fontId="2" fillId="3" borderId="2" xfId="2" applyNumberFormat="1"/>
    <xf numFmtId="2" fontId="0" fillId="0" borderId="14" xfId="0" applyNumberForma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</cellXfs>
  <cellStyles count="5">
    <cellStyle name="Calculation" xfId="4" builtinId="22"/>
    <cellStyle name="Explanatory Text" xfId="3" builtinId="53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E0-4D06-A25B-C17EA7AB28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E0-4D06-A25B-C17EA7AB28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E0-4D06-A25B-C17EA7AB28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E0-4D06-A25B-C17EA7AB28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E0-4D06-A25B-C17EA7AB28C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D4A-470E-A2E9-62EB47783442}"/>
              </c:ext>
            </c:extLst>
          </c:dPt>
          <c:cat>
            <c:strRef>
              <c:f>'Energy Usage Breakdown'!$B$5:$G$5</c:f>
              <c:strCache>
                <c:ptCount val="6"/>
                <c:pt idx="0">
                  <c:v>Overhead</c:v>
                </c:pt>
                <c:pt idx="1">
                  <c:v>Sleep</c:v>
                </c:pt>
                <c:pt idx="2">
                  <c:v>Transmit</c:v>
                </c:pt>
                <c:pt idx="3">
                  <c:v>GPS</c:v>
                </c:pt>
                <c:pt idx="4">
                  <c:v>Current 1</c:v>
                </c:pt>
                <c:pt idx="5">
                  <c:v>Current 2</c:v>
                </c:pt>
              </c:strCache>
            </c:strRef>
          </c:cat>
          <c:val>
            <c:numRef>
              <c:f>'Energy Usage Breakdown'!$B$6:$G$6</c:f>
              <c:numCache>
                <c:formatCode>0.00</c:formatCode>
                <c:ptCount val="6"/>
                <c:pt idx="0">
                  <c:v>8</c:v>
                </c:pt>
                <c:pt idx="1">
                  <c:v>1.6659999999999999E-3</c:v>
                </c:pt>
                <c:pt idx="2">
                  <c:v>662.4</c:v>
                </c:pt>
                <c:pt idx="3">
                  <c:v>0</c:v>
                </c:pt>
                <c:pt idx="4">
                  <c:v>5.8181818181818183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5-46CB-B3C5-5F53F4BFC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effectLst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1</xdr:row>
      <xdr:rowOff>28575</xdr:rowOff>
    </xdr:from>
    <xdr:to>
      <xdr:col>8</xdr:col>
      <xdr:colOff>114299</xdr:colOff>
      <xdr:row>2</xdr:row>
      <xdr:rowOff>246559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58E452-D2D5-468A-8756-293C1951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3825"/>
          <a:ext cx="2447925" cy="484684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123826</xdr:colOff>
      <xdr:row>29</xdr:row>
      <xdr:rowOff>9524</xdr:rowOff>
    </xdr:from>
    <xdr:to>
      <xdr:col>8</xdr:col>
      <xdr:colOff>42445</xdr:colOff>
      <xdr:row>40</xdr:row>
      <xdr:rowOff>176687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C151B2-148D-4D86-A344-BE5EE187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1" y="5591174"/>
          <a:ext cx="2223670" cy="2262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123825</xdr:rowOff>
    </xdr:from>
    <xdr:to>
      <xdr:col>11</xdr:col>
      <xdr:colOff>247650</xdr:colOff>
      <xdr:row>33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F353CF-4609-4C85-8B72-F4C9B11495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134469</xdr:colOff>
      <xdr:row>1</xdr:row>
      <xdr:rowOff>33618</xdr:rowOff>
    </xdr:from>
    <xdr:to>
      <xdr:col>11</xdr:col>
      <xdr:colOff>216832</xdr:colOff>
      <xdr:row>2</xdr:row>
      <xdr:rowOff>251602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943938-786F-4D61-8153-0CC732CE7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69" y="145677"/>
          <a:ext cx="2446804" cy="48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B41B-5FF8-4660-85AA-6F0C03075C61}">
  <dimension ref="B1:O43"/>
  <sheetViews>
    <sheetView tabSelected="1" zoomScale="85" zoomScaleNormal="85" workbookViewId="0">
      <selection activeCell="O18" sqref="O18"/>
    </sheetView>
  </sheetViews>
  <sheetFormatPr defaultRowHeight="15" x14ac:dyDescent="0.25"/>
  <cols>
    <col min="1" max="1" width="1.85546875" customWidth="1"/>
    <col min="2" max="2" width="21.42578125" customWidth="1"/>
    <col min="3" max="3" width="8.140625" bestFit="1" customWidth="1"/>
    <col min="4" max="4" width="29" style="1" customWidth="1"/>
    <col min="6" max="6" width="25.85546875" bestFit="1" customWidth="1"/>
    <col min="8" max="8" width="34.5703125" style="3" customWidth="1"/>
    <col min="9" max="9" width="2.140625" customWidth="1"/>
  </cols>
  <sheetData>
    <row r="1" spans="2:9" ht="7.5" customHeight="1" thickBot="1" x14ac:dyDescent="0.3"/>
    <row r="2" spans="2:9" ht="21" x14ac:dyDescent="0.35">
      <c r="B2" s="4" t="s">
        <v>56</v>
      </c>
      <c r="C2" s="5"/>
      <c r="D2" s="6"/>
      <c r="E2" s="5"/>
      <c r="F2" s="5"/>
      <c r="G2" s="5"/>
      <c r="H2" s="7"/>
      <c r="I2" s="8"/>
    </row>
    <row r="3" spans="2:9" ht="21" x14ac:dyDescent="0.35">
      <c r="B3" s="42"/>
      <c r="C3" s="10"/>
      <c r="D3" s="11"/>
      <c r="E3" s="10"/>
      <c r="F3" s="10"/>
      <c r="G3" s="10"/>
      <c r="H3" s="43"/>
      <c r="I3" s="12"/>
    </row>
    <row r="4" spans="2:9" x14ac:dyDescent="0.25">
      <c r="B4" s="9"/>
      <c r="C4" s="10"/>
      <c r="D4" s="11"/>
      <c r="E4" s="10"/>
      <c r="F4" s="10"/>
      <c r="G4" s="10"/>
      <c r="H4" s="26" t="s">
        <v>0</v>
      </c>
      <c r="I4" s="12"/>
    </row>
    <row r="5" spans="2:9" x14ac:dyDescent="0.25">
      <c r="B5" s="9" t="s">
        <v>1</v>
      </c>
      <c r="C5" s="10" t="s">
        <v>2</v>
      </c>
      <c r="D5" s="13">
        <f>60*5</f>
        <v>300</v>
      </c>
      <c r="E5" s="10"/>
      <c r="F5" s="10" t="s">
        <v>3</v>
      </c>
      <c r="G5" s="10">
        <f>24*3600/D5</f>
        <v>288</v>
      </c>
      <c r="H5" s="26"/>
      <c r="I5" s="12"/>
    </row>
    <row r="6" spans="2:9" x14ac:dyDescent="0.25">
      <c r="B6" s="9"/>
      <c r="C6" s="10"/>
      <c r="D6" s="10"/>
      <c r="E6" s="10"/>
      <c r="F6" s="10" t="s">
        <v>4</v>
      </c>
      <c r="G6" s="14">
        <f>2*50/3600</f>
        <v>2.7777777777777776E-2</v>
      </c>
      <c r="H6" s="26"/>
      <c r="I6" s="12"/>
    </row>
    <row r="7" spans="2:9" x14ac:dyDescent="0.25">
      <c r="B7" s="9"/>
      <c r="C7" s="10"/>
      <c r="D7" s="10"/>
      <c r="E7" s="10"/>
      <c r="F7" s="10" t="s">
        <v>5</v>
      </c>
      <c r="G7" s="14">
        <f>G5*G6</f>
        <v>8</v>
      </c>
      <c r="H7" s="26" t="s">
        <v>6</v>
      </c>
      <c r="I7" s="12"/>
    </row>
    <row r="8" spans="2:9" x14ac:dyDescent="0.25">
      <c r="B8" s="9"/>
      <c r="C8" s="10"/>
      <c r="D8" s="10"/>
      <c r="E8" s="10"/>
      <c r="F8" s="10"/>
      <c r="G8" s="14"/>
      <c r="H8" s="26"/>
      <c r="I8" s="12"/>
    </row>
    <row r="9" spans="2:9" x14ac:dyDescent="0.25">
      <c r="B9" s="9" t="s">
        <v>7</v>
      </c>
      <c r="C9" s="10" t="s">
        <v>2</v>
      </c>
      <c r="D9" s="29">
        <f>D5-(2+MAX(D21,D26))</f>
        <v>297.5</v>
      </c>
      <c r="E9" s="10"/>
      <c r="F9" s="10" t="s">
        <v>5</v>
      </c>
      <c r="G9" s="14">
        <f>(G5*D9/3600)*0.00007</f>
        <v>1.6659999999999999E-3</v>
      </c>
      <c r="H9" s="26" t="s">
        <v>8</v>
      </c>
      <c r="I9" s="12"/>
    </row>
    <row r="10" spans="2:9" x14ac:dyDescent="0.25">
      <c r="B10" s="9"/>
      <c r="C10" s="10"/>
      <c r="D10" s="11"/>
      <c r="E10" s="10"/>
      <c r="F10" s="10"/>
      <c r="G10" s="10"/>
      <c r="H10" s="26"/>
      <c r="I10" s="12"/>
    </row>
    <row r="11" spans="2:9" x14ac:dyDescent="0.25">
      <c r="B11" s="9"/>
      <c r="C11" s="10"/>
      <c r="D11" s="11"/>
      <c r="E11" s="10"/>
      <c r="F11" s="10"/>
      <c r="G11" s="10"/>
      <c r="H11" s="26"/>
      <c r="I11" s="12"/>
    </row>
    <row r="12" spans="2:9" x14ac:dyDescent="0.25">
      <c r="B12" s="9" t="s">
        <v>9</v>
      </c>
      <c r="C12" s="10" t="s">
        <v>10</v>
      </c>
      <c r="D12" s="13">
        <v>1</v>
      </c>
      <c r="E12" s="10"/>
      <c r="F12" s="10" t="s">
        <v>11</v>
      </c>
      <c r="G12" s="10">
        <f>IFERROR(G5/D12,0)</f>
        <v>288</v>
      </c>
      <c r="H12" s="26"/>
      <c r="I12" s="12"/>
    </row>
    <row r="13" spans="2:9" x14ac:dyDescent="0.25">
      <c r="B13" s="9" t="s">
        <v>12</v>
      </c>
      <c r="C13" s="10"/>
      <c r="D13" s="13" t="s">
        <v>13</v>
      </c>
      <c r="E13" s="10"/>
      <c r="F13" s="10" t="s">
        <v>14</v>
      </c>
      <c r="G13" s="14">
        <f>IF(D14="Good",IF(D13="Wi-Fi",0.1,1.2),IF(D14="Average",IF(D13="Wi-Fi",0.22,2.3),IF(D13="Wi-Fi",0.41,4.6)))</f>
        <v>2.2999999999999998</v>
      </c>
      <c r="H13" s="26" t="s">
        <v>15</v>
      </c>
      <c r="I13" s="12"/>
    </row>
    <row r="14" spans="2:9" x14ac:dyDescent="0.25">
      <c r="B14" s="9" t="s">
        <v>16</v>
      </c>
      <c r="C14" s="10"/>
      <c r="D14" s="41" t="s">
        <v>17</v>
      </c>
      <c r="E14" s="10"/>
      <c r="F14" s="10" t="s">
        <v>5</v>
      </c>
      <c r="G14" s="14">
        <f>G12*G13</f>
        <v>662.4</v>
      </c>
      <c r="H14" s="26" t="s">
        <v>45</v>
      </c>
      <c r="I14" s="12"/>
    </row>
    <row r="15" spans="2:9" x14ac:dyDescent="0.25">
      <c r="B15" s="9"/>
      <c r="C15" s="10"/>
      <c r="D15" s="11"/>
      <c r="E15" s="10"/>
      <c r="F15" s="10"/>
      <c r="G15" s="10"/>
      <c r="H15" s="26"/>
      <c r="I15" s="12"/>
    </row>
    <row r="16" spans="2:9" x14ac:dyDescent="0.25">
      <c r="B16" s="9" t="s">
        <v>18</v>
      </c>
      <c r="C16" s="10" t="s">
        <v>10</v>
      </c>
      <c r="D16" s="13">
        <v>0</v>
      </c>
      <c r="E16" s="10"/>
      <c r="F16" s="10" t="s">
        <v>19</v>
      </c>
      <c r="G16" s="10">
        <f>IFERROR(G5/D16,0)</f>
        <v>0</v>
      </c>
      <c r="H16" s="26"/>
      <c r="I16" s="12"/>
    </row>
    <row r="17" spans="2:15" x14ac:dyDescent="0.25">
      <c r="B17" s="9"/>
      <c r="C17" s="10"/>
      <c r="D17" s="11"/>
      <c r="E17" s="10"/>
      <c r="F17" s="10" t="s">
        <v>20</v>
      </c>
      <c r="G17" s="14">
        <f>100*90/3600</f>
        <v>2.5</v>
      </c>
      <c r="H17" s="26" t="s">
        <v>21</v>
      </c>
      <c r="I17" s="12"/>
    </row>
    <row r="18" spans="2:15" x14ac:dyDescent="0.25">
      <c r="B18" s="9"/>
      <c r="C18" s="10"/>
      <c r="D18" s="11"/>
      <c r="E18" s="10"/>
      <c r="F18" s="10" t="s">
        <v>5</v>
      </c>
      <c r="G18" s="14">
        <f>G17*G16</f>
        <v>0</v>
      </c>
      <c r="H18" s="26" t="s">
        <v>22</v>
      </c>
      <c r="I18" s="12"/>
    </row>
    <row r="19" spans="2:15" x14ac:dyDescent="0.25">
      <c r="B19" s="9"/>
      <c r="C19" s="10"/>
      <c r="D19" s="10"/>
      <c r="E19" s="10"/>
      <c r="F19" s="10"/>
      <c r="G19" s="10"/>
      <c r="H19" s="26"/>
      <c r="I19" s="12"/>
      <c r="O19" s="28"/>
    </row>
    <row r="20" spans="2:15" x14ac:dyDescent="0.25">
      <c r="B20" s="9" t="s">
        <v>23</v>
      </c>
      <c r="C20" s="10" t="s">
        <v>10</v>
      </c>
      <c r="D20" s="13">
        <v>1</v>
      </c>
      <c r="E20" s="10"/>
      <c r="F20" s="10" t="s">
        <v>24</v>
      </c>
      <c r="G20" s="10">
        <f>IFERROR(G5/D20,0)</f>
        <v>288</v>
      </c>
      <c r="H20" s="26"/>
      <c r="I20" s="12"/>
    </row>
    <row r="21" spans="2:15" x14ac:dyDescent="0.25">
      <c r="B21" s="9" t="s">
        <v>25</v>
      </c>
      <c r="C21" s="10" t="s">
        <v>2</v>
      </c>
      <c r="D21" s="13">
        <v>0.5</v>
      </c>
      <c r="E21" s="10"/>
      <c r="F21" s="10"/>
      <c r="G21" s="10"/>
      <c r="H21" s="26"/>
      <c r="I21" s="12"/>
    </row>
    <row r="22" spans="2:15" x14ac:dyDescent="0.25">
      <c r="B22" s="9" t="s">
        <v>26</v>
      </c>
      <c r="C22" s="10" t="s">
        <v>27</v>
      </c>
      <c r="D22" s="13">
        <v>40</v>
      </c>
      <c r="E22" s="10"/>
      <c r="F22" s="10" t="s">
        <v>28</v>
      </c>
      <c r="G22" s="14">
        <f>(12/3.3)*D21*D22/3600</f>
        <v>2.0202020202020204E-2</v>
      </c>
      <c r="H22" s="26" t="s">
        <v>29</v>
      </c>
      <c r="I22" s="12"/>
    </row>
    <row r="23" spans="2:15" x14ac:dyDescent="0.25">
      <c r="B23" s="9"/>
      <c r="C23" s="10"/>
      <c r="D23"/>
      <c r="E23" s="10"/>
      <c r="F23" s="10" t="s">
        <v>5</v>
      </c>
      <c r="G23" s="14">
        <f>G22*G20</f>
        <v>5.8181818181818183</v>
      </c>
      <c r="H23" s="26" t="s">
        <v>30</v>
      </c>
      <c r="I23" s="12"/>
    </row>
    <row r="24" spans="2:15" x14ac:dyDescent="0.25">
      <c r="B24" s="9"/>
      <c r="C24" s="10"/>
      <c r="D24" s="10"/>
      <c r="E24" s="10"/>
      <c r="F24" s="10"/>
      <c r="G24" s="14"/>
      <c r="H24" s="26"/>
      <c r="I24" s="12"/>
    </row>
    <row r="25" spans="2:15" x14ac:dyDescent="0.25">
      <c r="B25" s="9" t="s">
        <v>31</v>
      </c>
      <c r="C25" s="10" t="s">
        <v>10</v>
      </c>
      <c r="D25" s="13">
        <v>0</v>
      </c>
      <c r="E25" s="10"/>
      <c r="F25" s="10" t="s">
        <v>32</v>
      </c>
      <c r="G25" s="10">
        <f>IFERROR(G5/D25,0)</f>
        <v>0</v>
      </c>
      <c r="H25" s="26"/>
      <c r="I25" s="12"/>
    </row>
    <row r="26" spans="2:15" x14ac:dyDescent="0.25">
      <c r="B26" s="9" t="s">
        <v>25</v>
      </c>
      <c r="C26" s="10" t="s">
        <v>2</v>
      </c>
      <c r="D26" s="13">
        <v>0.5</v>
      </c>
      <c r="E26" s="10"/>
      <c r="F26" s="10"/>
      <c r="G26" s="10"/>
      <c r="H26" s="26"/>
      <c r="I26" s="12"/>
    </row>
    <row r="27" spans="2:15" x14ac:dyDescent="0.25">
      <c r="B27" s="9" t="s">
        <v>26</v>
      </c>
      <c r="C27" s="10" t="s">
        <v>27</v>
      </c>
      <c r="D27" s="13">
        <v>20</v>
      </c>
      <c r="E27" s="10"/>
      <c r="F27" s="10" t="s">
        <v>28</v>
      </c>
      <c r="G27" s="14">
        <f>(12/3.3)*D26*D27/3600</f>
        <v>1.0101010101010102E-2</v>
      </c>
      <c r="H27" s="26" t="s">
        <v>29</v>
      </c>
      <c r="I27" s="12"/>
    </row>
    <row r="28" spans="2:15" x14ac:dyDescent="0.25">
      <c r="B28" s="9"/>
      <c r="C28" s="10"/>
      <c r="D28"/>
      <c r="E28" s="10"/>
      <c r="F28" s="10" t="s">
        <v>5</v>
      </c>
      <c r="G28" s="14">
        <f>G27*G25</f>
        <v>0</v>
      </c>
      <c r="H28" s="26" t="s">
        <v>33</v>
      </c>
      <c r="I28" s="12"/>
    </row>
    <row r="29" spans="2:15" x14ac:dyDescent="0.25">
      <c r="B29" s="9"/>
      <c r="C29" s="10"/>
      <c r="D29" s="10"/>
      <c r="E29" s="10"/>
      <c r="F29" s="10"/>
      <c r="G29" s="14"/>
      <c r="H29" s="26"/>
      <c r="I29" s="12"/>
    </row>
    <row r="30" spans="2:15" x14ac:dyDescent="0.25">
      <c r="B30" s="9"/>
      <c r="C30" s="10"/>
      <c r="D30" s="10"/>
      <c r="E30" s="10"/>
      <c r="F30" s="15" t="s">
        <v>34</v>
      </c>
      <c r="G30" s="16">
        <f>G28+G9+G23+G18+G14+G7</f>
        <v>676.21984781818185</v>
      </c>
      <c r="H30" s="27"/>
      <c r="I30" s="12"/>
    </row>
    <row r="31" spans="2:15" x14ac:dyDescent="0.25">
      <c r="B31" s="9"/>
      <c r="C31" s="10"/>
      <c r="D31" s="10"/>
      <c r="E31" s="10"/>
      <c r="F31" s="15" t="s">
        <v>54</v>
      </c>
      <c r="G31" s="16">
        <f>3.6*G30/1000</f>
        <v>2.434391452145455</v>
      </c>
      <c r="H31" s="27"/>
      <c r="I31" s="12"/>
    </row>
    <row r="32" spans="2:15" x14ac:dyDescent="0.25">
      <c r="B32" s="9"/>
      <c r="C32" s="10"/>
      <c r="D32" s="10"/>
      <c r="E32" s="10"/>
      <c r="F32" s="10"/>
      <c r="G32" s="10"/>
      <c r="H32" s="26"/>
      <c r="I32" s="12"/>
    </row>
    <row r="33" spans="2:9" x14ac:dyDescent="0.25">
      <c r="B33" s="9"/>
      <c r="C33" s="10"/>
      <c r="D33" s="11"/>
      <c r="E33" s="10"/>
      <c r="F33" s="10"/>
      <c r="G33" s="10"/>
      <c r="H33" s="26"/>
      <c r="I33" s="12"/>
    </row>
    <row r="34" spans="2:9" x14ac:dyDescent="0.25">
      <c r="B34" s="9" t="s">
        <v>35</v>
      </c>
      <c r="C34" s="10"/>
      <c r="D34" s="13" t="s">
        <v>55</v>
      </c>
      <c r="E34" s="10"/>
      <c r="F34" s="10" t="s">
        <v>36</v>
      </c>
      <c r="G34" s="10">
        <f>IF(D34="1.6V Energiser Lithium",3500,IF(D34="1.5V Alkaline",1800,IF(D34="3.6V Lithium Thionyl Chloride",2450,0)))</f>
        <v>0</v>
      </c>
      <c r="H34" s="26"/>
      <c r="I34" s="12"/>
    </row>
    <row r="35" spans="2:9" x14ac:dyDescent="0.25">
      <c r="B35" s="9"/>
      <c r="C35" s="10"/>
      <c r="D35" s="10"/>
      <c r="E35" s="10"/>
      <c r="F35" s="10" t="s">
        <v>37</v>
      </c>
      <c r="G35" s="10">
        <f>IF(D34="1.6V Energiser Lithium",1.6,IF(D34="1.5V Alkaline",1.3,3.6))</f>
        <v>3.6</v>
      </c>
      <c r="H35" s="26"/>
      <c r="I35" s="12"/>
    </row>
    <row r="36" spans="2:9" x14ac:dyDescent="0.25">
      <c r="B36" s="9" t="s">
        <v>38</v>
      </c>
      <c r="C36" s="10"/>
      <c r="D36" s="13" t="s">
        <v>39</v>
      </c>
      <c r="E36" s="10"/>
      <c r="F36" s="10" t="s">
        <v>36</v>
      </c>
      <c r="G36" s="10">
        <f>IF(D36="Charged",1800,0)</f>
        <v>1800</v>
      </c>
      <c r="H36" s="26"/>
      <c r="I36" s="12"/>
    </row>
    <row r="37" spans="2:9" x14ac:dyDescent="0.25">
      <c r="B37" s="9"/>
      <c r="C37" s="10"/>
      <c r="D37" s="11"/>
      <c r="E37" s="10"/>
      <c r="F37" s="10" t="s">
        <v>37</v>
      </c>
      <c r="G37" s="10">
        <f>IF(D36="1.6V Energiser",4*1.6,3.7)</f>
        <v>3.7</v>
      </c>
      <c r="H37" s="26"/>
      <c r="I37" s="12"/>
    </row>
    <row r="38" spans="2:9" x14ac:dyDescent="0.25">
      <c r="B38" s="9"/>
      <c r="C38" s="10"/>
      <c r="D38" s="11"/>
      <c r="E38" s="10"/>
      <c r="F38" s="10"/>
      <c r="G38" s="10"/>
      <c r="H38" s="26"/>
      <c r="I38" s="12"/>
    </row>
    <row r="39" spans="2:9" x14ac:dyDescent="0.25">
      <c r="B39" s="9"/>
      <c r="C39" s="10"/>
      <c r="D39" s="11"/>
      <c r="E39" s="10"/>
      <c r="F39" s="15" t="s">
        <v>40</v>
      </c>
      <c r="G39" s="17">
        <f>85%*(4*G34*G35+G36*G37)/3.3</f>
        <v>1715.4545454545455</v>
      </c>
      <c r="H39" s="26"/>
      <c r="I39" s="12"/>
    </row>
    <row r="40" spans="2:9" x14ac:dyDescent="0.25">
      <c r="B40" s="9"/>
      <c r="C40" s="10"/>
      <c r="D40" s="11"/>
      <c r="E40" s="10"/>
      <c r="F40" s="18"/>
      <c r="G40" s="10"/>
      <c r="H40" s="26"/>
      <c r="I40" s="12"/>
    </row>
    <row r="41" spans="2:9" x14ac:dyDescent="0.25">
      <c r="B41" s="19" t="s">
        <v>41</v>
      </c>
      <c r="C41" s="20" t="s">
        <v>42</v>
      </c>
      <c r="D41" s="2">
        <f>G39/G30</f>
        <v>2.536829628691684</v>
      </c>
      <c r="E41" s="10"/>
      <c r="F41" s="10"/>
      <c r="G41" s="10"/>
      <c r="H41" s="26"/>
      <c r="I41" s="12"/>
    </row>
    <row r="42" spans="2:9" x14ac:dyDescent="0.25">
      <c r="B42" s="19"/>
      <c r="C42" s="20" t="s">
        <v>46</v>
      </c>
      <c r="D42" s="44">
        <f>D41/365</f>
        <v>6.9502181607991346E-3</v>
      </c>
      <c r="E42" s="10"/>
      <c r="F42" s="10"/>
      <c r="G42" s="10"/>
      <c r="H42" s="26"/>
      <c r="I42" s="12"/>
    </row>
    <row r="43" spans="2:9" ht="15.75" thickBot="1" x14ac:dyDescent="0.3">
      <c r="B43" s="21"/>
      <c r="C43" s="22"/>
      <c r="D43" s="23"/>
      <c r="E43" s="22"/>
      <c r="F43" s="22"/>
      <c r="G43" s="22"/>
      <c r="H43" s="24"/>
      <c r="I43" s="25"/>
    </row>
  </sheetData>
  <dataValidations count="5">
    <dataValidation type="list" allowBlank="1" showInputMessage="1" showErrorMessage="1" sqref="D13" xr:uid="{D93128C0-9320-4207-942A-A9F442BF4B46}">
      <formula1>"Wi-Fi, GSM"</formula1>
    </dataValidation>
    <dataValidation type="list" allowBlank="1" showInputMessage="1" showErrorMessage="1" sqref="D35" xr:uid="{9EC01D1A-80F0-492D-8E99-BCE85289C41D}">
      <formula1>"1.6V Energiser, Internal"</formula1>
    </dataValidation>
    <dataValidation type="list" allowBlank="1" showInputMessage="1" showErrorMessage="1" sqref="D36" xr:uid="{C00358FF-0036-4CD9-957D-A5ADA67E79CC}">
      <formula1>"Charged, Flat"</formula1>
    </dataValidation>
    <dataValidation type="list" allowBlank="1" showInputMessage="1" showErrorMessage="1" sqref="D34" xr:uid="{004F8D70-3809-4D66-9FCF-A79AAF55D6C8}">
      <formula1>"1.6V Energiser Lithium, 1.5V Alkaline, 3.6V Lithium Thionyl Chloride, none"</formula1>
    </dataValidation>
    <dataValidation type="list" allowBlank="1" showInputMessage="1" showErrorMessage="1" sqref="D14" xr:uid="{976B42F0-6649-409F-9001-F407953D257F}">
      <formula1>"Good, Average, Poor"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C979-EA07-4C50-9CB7-54AE7EDBFA49}">
  <dimension ref="B1:L34"/>
  <sheetViews>
    <sheetView zoomScale="85" zoomScaleNormal="85" workbookViewId="0">
      <selection activeCell="AC29" sqref="AC29"/>
    </sheetView>
  </sheetViews>
  <sheetFormatPr defaultRowHeight="15" x14ac:dyDescent="0.25"/>
  <cols>
    <col min="1" max="1" width="1.5703125" customWidth="1"/>
    <col min="2" max="2" width="10.140625" customWidth="1"/>
    <col min="5" max="5" width="8.5703125" customWidth="1"/>
    <col min="6" max="7" width="10.28515625" customWidth="1"/>
    <col min="8" max="8" width="7.85546875" customWidth="1"/>
    <col min="9" max="9" width="6.28515625" customWidth="1"/>
    <col min="10" max="10" width="5.85546875" customWidth="1"/>
    <col min="11" max="11" width="5.140625" customWidth="1"/>
    <col min="12" max="12" width="4.5703125" customWidth="1"/>
  </cols>
  <sheetData>
    <row r="1" spans="2:12" ht="9" customHeight="1" x14ac:dyDescent="0.25"/>
    <row r="2" spans="2:12" ht="21" x14ac:dyDescent="0.35">
      <c r="B2" s="31" t="s">
        <v>43</v>
      </c>
      <c r="C2" s="32"/>
      <c r="D2" s="33"/>
      <c r="E2" s="33"/>
      <c r="F2" s="33"/>
      <c r="G2" s="33"/>
      <c r="H2" s="33"/>
      <c r="I2" s="33"/>
      <c r="J2" s="33"/>
      <c r="K2" s="33"/>
      <c r="L2" s="34"/>
    </row>
    <row r="3" spans="2:12" ht="21" x14ac:dyDescent="0.35">
      <c r="B3" s="35"/>
      <c r="C3" s="30"/>
      <c r="D3" s="10"/>
      <c r="E3" s="10"/>
      <c r="F3" s="10"/>
      <c r="G3" s="10"/>
      <c r="H3" s="10"/>
      <c r="I3" s="10"/>
      <c r="J3" s="10"/>
      <c r="K3" s="10"/>
      <c r="L3" s="36"/>
    </row>
    <row r="4" spans="2:12" ht="16.5" customHeight="1" x14ac:dyDescent="0.35">
      <c r="B4" s="35"/>
      <c r="C4" s="30"/>
      <c r="D4" s="10"/>
      <c r="E4" s="10"/>
      <c r="F4" s="10"/>
      <c r="G4" s="10"/>
      <c r="H4" s="10"/>
      <c r="I4" s="10"/>
      <c r="J4" s="10"/>
      <c r="K4" s="10"/>
      <c r="L4" s="36"/>
    </row>
    <row r="5" spans="2:12" x14ac:dyDescent="0.25">
      <c r="B5" s="47" t="str">
        <f>'ORB Battery Life Calculator'!H7</f>
        <v>Overhead</v>
      </c>
      <c r="C5" s="48" t="s">
        <v>44</v>
      </c>
      <c r="D5" s="48" t="s">
        <v>47</v>
      </c>
      <c r="E5" s="48" t="str">
        <f>'ORB Battery Life Calculator'!H18</f>
        <v>GPS</v>
      </c>
      <c r="F5" s="48" t="str">
        <f>'ORB Battery Life Calculator'!H23</f>
        <v>Current 1</v>
      </c>
      <c r="G5" s="48" t="str">
        <f>'ORB Battery Life Calculator'!H28</f>
        <v>Current 2</v>
      </c>
      <c r="H5" s="10"/>
      <c r="I5" s="10"/>
      <c r="J5" s="10"/>
      <c r="K5" s="10"/>
      <c r="L5" s="36"/>
    </row>
    <row r="6" spans="2:12" x14ac:dyDescent="0.25">
      <c r="B6" s="45">
        <f>'ORB Battery Life Calculator'!G7</f>
        <v>8</v>
      </c>
      <c r="C6" s="46">
        <f>'ORB Battery Life Calculator'!G9</f>
        <v>1.6659999999999999E-3</v>
      </c>
      <c r="D6" s="46">
        <f>'ORB Battery Life Calculator'!G14</f>
        <v>662.4</v>
      </c>
      <c r="E6" s="46">
        <f>'ORB Battery Life Calculator'!G18</f>
        <v>0</v>
      </c>
      <c r="F6" s="46">
        <f>'ORB Battery Life Calculator'!G23</f>
        <v>5.8181818181818183</v>
      </c>
      <c r="G6" s="46">
        <f>'ORB Battery Life Calculator'!G28</f>
        <v>0</v>
      </c>
      <c r="H6" s="10"/>
      <c r="I6" s="10"/>
      <c r="J6" s="10"/>
      <c r="K6" s="10"/>
      <c r="L6" s="36"/>
    </row>
    <row r="7" spans="2:12" x14ac:dyDescent="0.25">
      <c r="B7" s="37"/>
      <c r="C7" s="10"/>
      <c r="D7" s="10"/>
      <c r="E7" s="10"/>
      <c r="F7" s="10"/>
      <c r="G7" s="10"/>
      <c r="H7" s="10"/>
      <c r="I7" s="10"/>
      <c r="J7" s="10"/>
      <c r="K7" s="10"/>
      <c r="L7" s="36"/>
    </row>
    <row r="8" spans="2:12" x14ac:dyDescent="0.25">
      <c r="B8" s="37"/>
      <c r="C8" s="10"/>
      <c r="D8" s="10"/>
      <c r="E8" s="10"/>
      <c r="F8" s="10"/>
      <c r="G8" s="10"/>
      <c r="H8" s="10"/>
      <c r="I8" s="10"/>
      <c r="J8" s="10"/>
      <c r="K8" s="10"/>
      <c r="L8" s="36"/>
    </row>
    <row r="9" spans="2:12" x14ac:dyDescent="0.25">
      <c r="B9" s="37"/>
      <c r="C9" s="10"/>
      <c r="D9" s="10"/>
      <c r="E9" s="10"/>
      <c r="F9" s="10"/>
      <c r="G9" s="10"/>
      <c r="H9" s="10"/>
      <c r="I9" s="10"/>
      <c r="J9" s="10"/>
      <c r="K9" s="10"/>
      <c r="L9" s="36"/>
    </row>
    <row r="10" spans="2:12" x14ac:dyDescent="0.25">
      <c r="B10" s="37"/>
      <c r="C10" s="10"/>
      <c r="D10" s="10"/>
      <c r="E10" s="10"/>
      <c r="F10" s="10"/>
      <c r="G10" s="10"/>
      <c r="H10" s="10"/>
      <c r="I10" s="10"/>
      <c r="J10" s="10"/>
      <c r="K10" s="10"/>
      <c r="L10" s="36"/>
    </row>
    <row r="11" spans="2:12" x14ac:dyDescent="0.25">
      <c r="B11" s="37"/>
      <c r="C11" s="10"/>
      <c r="D11" s="10"/>
      <c r="E11" s="10"/>
      <c r="F11" s="10"/>
      <c r="G11" s="10"/>
      <c r="H11" s="10"/>
      <c r="I11" s="10"/>
      <c r="J11" s="10"/>
      <c r="K11" s="10"/>
      <c r="L11" s="36"/>
    </row>
    <row r="12" spans="2:12" x14ac:dyDescent="0.25">
      <c r="B12" s="37"/>
      <c r="C12" s="10"/>
      <c r="D12" s="10"/>
      <c r="E12" s="10"/>
      <c r="F12" s="10"/>
      <c r="G12" s="10"/>
      <c r="H12" s="10"/>
      <c r="I12" s="10"/>
      <c r="J12" s="10"/>
      <c r="K12" s="10"/>
      <c r="L12" s="36"/>
    </row>
    <row r="13" spans="2:12" x14ac:dyDescent="0.25">
      <c r="B13" s="37"/>
      <c r="C13" s="10"/>
      <c r="D13" s="10"/>
      <c r="E13" s="10"/>
      <c r="F13" s="10"/>
      <c r="G13" s="10"/>
      <c r="H13" s="10"/>
      <c r="I13" s="10"/>
      <c r="J13" s="10"/>
      <c r="K13" s="10"/>
      <c r="L13" s="36"/>
    </row>
    <row r="14" spans="2:12" x14ac:dyDescent="0.25">
      <c r="B14" s="37"/>
      <c r="C14" s="10"/>
      <c r="D14" s="10"/>
      <c r="E14" s="10"/>
      <c r="F14" s="10"/>
      <c r="G14" s="10"/>
      <c r="H14" s="10"/>
      <c r="I14" s="10"/>
      <c r="J14" s="10"/>
      <c r="K14" s="10"/>
      <c r="L14" s="36"/>
    </row>
    <row r="15" spans="2:12" x14ac:dyDescent="0.25">
      <c r="B15" s="37"/>
      <c r="C15" s="10"/>
      <c r="D15" s="10"/>
      <c r="E15" s="10"/>
      <c r="F15" s="10"/>
      <c r="G15" s="10"/>
      <c r="H15" s="10"/>
      <c r="I15" s="10"/>
      <c r="J15" s="10"/>
      <c r="K15" s="10"/>
      <c r="L15" s="36"/>
    </row>
    <row r="16" spans="2:12" x14ac:dyDescent="0.25">
      <c r="B16" s="37"/>
      <c r="C16" s="10"/>
      <c r="D16" s="10"/>
      <c r="E16" s="10"/>
      <c r="F16" s="10"/>
      <c r="G16" s="10"/>
      <c r="H16" s="10"/>
      <c r="I16" s="10"/>
      <c r="J16" s="10"/>
      <c r="K16" s="10"/>
      <c r="L16" s="36"/>
    </row>
    <row r="17" spans="2:12" x14ac:dyDescent="0.25">
      <c r="B17" s="37"/>
      <c r="C17" s="10"/>
      <c r="D17" s="10"/>
      <c r="E17" s="10"/>
      <c r="F17" s="10"/>
      <c r="G17" s="10"/>
      <c r="H17" s="10"/>
      <c r="I17" s="10"/>
      <c r="J17" s="10"/>
      <c r="K17" s="10"/>
      <c r="L17" s="36"/>
    </row>
    <row r="18" spans="2:12" x14ac:dyDescent="0.25">
      <c r="B18" s="37"/>
      <c r="C18" s="10"/>
      <c r="D18" s="10"/>
      <c r="E18" s="10"/>
      <c r="F18" s="10"/>
      <c r="G18" s="10"/>
      <c r="H18" s="10"/>
      <c r="I18" s="10"/>
      <c r="J18" s="10"/>
      <c r="K18" s="10"/>
      <c r="L18" s="36"/>
    </row>
    <row r="19" spans="2:12" x14ac:dyDescent="0.25">
      <c r="B19" s="37"/>
      <c r="C19" s="10"/>
      <c r="D19" s="10"/>
      <c r="E19" s="10"/>
      <c r="F19" s="10"/>
      <c r="G19" s="10"/>
      <c r="H19" s="10"/>
      <c r="I19" s="10"/>
      <c r="J19" s="10"/>
      <c r="K19" s="10"/>
      <c r="L19" s="36"/>
    </row>
    <row r="20" spans="2:12" x14ac:dyDescent="0.25">
      <c r="B20" s="37"/>
      <c r="C20" s="10"/>
      <c r="D20" s="10"/>
      <c r="E20" s="10"/>
      <c r="F20" s="10"/>
      <c r="G20" s="10"/>
      <c r="H20" s="10"/>
      <c r="I20" s="10"/>
      <c r="J20" s="10"/>
      <c r="K20" s="10"/>
      <c r="L20" s="36"/>
    </row>
    <row r="21" spans="2:12" x14ac:dyDescent="0.25">
      <c r="B21" s="37"/>
      <c r="C21" s="10"/>
      <c r="D21" s="10"/>
      <c r="E21" s="10"/>
      <c r="F21" s="10"/>
      <c r="G21" s="10"/>
      <c r="H21" s="10"/>
      <c r="I21" s="10"/>
      <c r="J21" s="10"/>
      <c r="K21" s="10"/>
      <c r="L21" s="36"/>
    </row>
    <row r="22" spans="2:12" x14ac:dyDescent="0.25">
      <c r="B22" s="37"/>
      <c r="C22" s="10"/>
      <c r="D22" s="10"/>
      <c r="E22" s="10"/>
      <c r="F22" s="10"/>
      <c r="G22" s="10"/>
      <c r="H22" s="10"/>
      <c r="I22" s="10"/>
      <c r="J22" s="10"/>
      <c r="K22" s="10"/>
      <c r="L22" s="36"/>
    </row>
    <row r="23" spans="2:12" x14ac:dyDescent="0.25">
      <c r="B23" s="37"/>
      <c r="C23" s="10"/>
      <c r="D23" s="10"/>
      <c r="E23" s="10"/>
      <c r="F23" s="10"/>
      <c r="G23" s="10"/>
      <c r="H23" s="10"/>
      <c r="I23" s="10"/>
      <c r="J23" s="10"/>
      <c r="K23" s="10"/>
      <c r="L23" s="36"/>
    </row>
    <row r="24" spans="2:12" x14ac:dyDescent="0.25">
      <c r="B24" s="37"/>
      <c r="C24" s="10"/>
      <c r="D24" s="10"/>
      <c r="E24" s="10"/>
      <c r="F24" s="10"/>
      <c r="G24" s="10"/>
      <c r="H24" s="10"/>
      <c r="I24" s="10"/>
      <c r="J24" s="10"/>
      <c r="K24" s="10"/>
      <c r="L24" s="36"/>
    </row>
    <row r="25" spans="2:12" x14ac:dyDescent="0.25">
      <c r="B25" s="37"/>
      <c r="C25" s="10"/>
      <c r="D25" s="10"/>
      <c r="E25" s="10"/>
      <c r="F25" s="10"/>
      <c r="G25" s="10"/>
      <c r="H25" s="10"/>
      <c r="I25" s="10"/>
      <c r="J25" s="10"/>
      <c r="K25" s="10"/>
      <c r="L25" s="36"/>
    </row>
    <row r="26" spans="2:12" x14ac:dyDescent="0.25">
      <c r="B26" s="37"/>
      <c r="C26" s="10"/>
      <c r="D26" s="10"/>
      <c r="E26" s="10"/>
      <c r="F26" s="10"/>
      <c r="G26" s="10"/>
      <c r="H26" s="10"/>
      <c r="I26" s="10"/>
      <c r="J26" s="10"/>
      <c r="K26" s="10"/>
      <c r="L26" s="36"/>
    </row>
    <row r="27" spans="2:12" x14ac:dyDescent="0.25">
      <c r="B27" s="37"/>
      <c r="C27" s="10"/>
      <c r="D27" s="10"/>
      <c r="E27" s="10"/>
      <c r="F27" s="10"/>
      <c r="G27" s="10"/>
      <c r="H27" s="10"/>
      <c r="I27" s="10"/>
      <c r="J27" s="10"/>
      <c r="K27" s="10"/>
      <c r="L27" s="36"/>
    </row>
    <row r="28" spans="2:12" x14ac:dyDescent="0.25">
      <c r="B28" s="37"/>
      <c r="C28" s="10"/>
      <c r="D28" s="10"/>
      <c r="E28" s="10"/>
      <c r="F28" s="10"/>
      <c r="G28" s="10"/>
      <c r="H28" s="10"/>
      <c r="I28" s="10"/>
      <c r="J28" s="10"/>
      <c r="K28" s="10"/>
      <c r="L28" s="36"/>
    </row>
    <row r="29" spans="2:12" x14ac:dyDescent="0.25">
      <c r="B29" s="37"/>
      <c r="C29" s="10"/>
      <c r="D29" s="10"/>
      <c r="E29" s="10"/>
      <c r="F29" s="10"/>
      <c r="G29" s="10"/>
      <c r="H29" s="10"/>
      <c r="I29" s="10"/>
      <c r="J29" s="10"/>
      <c r="K29" s="10"/>
      <c r="L29" s="36"/>
    </row>
    <row r="30" spans="2:12" x14ac:dyDescent="0.25">
      <c r="B30" s="37"/>
      <c r="C30" s="10"/>
      <c r="D30" s="10"/>
      <c r="E30" s="10"/>
      <c r="F30" s="10"/>
      <c r="G30" s="10"/>
      <c r="H30" s="10"/>
      <c r="I30" s="10"/>
      <c r="J30" s="10"/>
      <c r="K30" s="10"/>
      <c r="L30" s="36"/>
    </row>
    <row r="31" spans="2:12" x14ac:dyDescent="0.25">
      <c r="B31" s="37"/>
      <c r="C31" s="10"/>
      <c r="D31" s="10"/>
      <c r="E31" s="10"/>
      <c r="F31" s="10"/>
      <c r="G31" s="10"/>
      <c r="H31" s="10"/>
      <c r="I31" s="10"/>
      <c r="J31" s="10"/>
      <c r="K31" s="10"/>
      <c r="L31" s="36"/>
    </row>
    <row r="32" spans="2:12" x14ac:dyDescent="0.25">
      <c r="B32" s="37"/>
      <c r="C32" s="10"/>
      <c r="D32" s="10"/>
      <c r="E32" s="10"/>
      <c r="F32" s="10"/>
      <c r="G32" s="10"/>
      <c r="H32" s="10"/>
      <c r="I32" s="10"/>
      <c r="J32" s="10"/>
      <c r="K32" s="10"/>
      <c r="L32" s="36"/>
    </row>
    <row r="33" spans="2:12" x14ac:dyDescent="0.25">
      <c r="B33" s="37"/>
      <c r="C33" s="10"/>
      <c r="D33" s="10"/>
      <c r="E33" s="10"/>
      <c r="F33" s="10"/>
      <c r="G33" s="10"/>
      <c r="H33" s="10"/>
      <c r="I33" s="10"/>
      <c r="J33" s="10"/>
      <c r="K33" s="10"/>
      <c r="L33" s="36"/>
    </row>
    <row r="34" spans="2:12" ht="8.25" customHeight="1" x14ac:dyDescent="0.25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4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FEC8-9D62-46E6-B5F3-D167F68D2EB2}">
  <dimension ref="A1:A7"/>
  <sheetViews>
    <sheetView workbookViewId="0">
      <selection activeCell="G22" sqref="G22"/>
    </sheetView>
  </sheetViews>
  <sheetFormatPr defaultRowHeight="15" x14ac:dyDescent="0.25"/>
  <sheetData>
    <row r="1" spans="1:1" x14ac:dyDescent="0.25">
      <c r="A1" s="49" t="s">
        <v>0</v>
      </c>
    </row>
    <row r="2" spans="1:1" x14ac:dyDescent="0.25">
      <c r="A2" t="s">
        <v>48</v>
      </c>
    </row>
    <row r="3" spans="1:1" x14ac:dyDescent="0.25">
      <c r="A3" t="s">
        <v>52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53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f279e6-7147-4df0-be89-97932c074a3b" xsi:nil="true"/>
    <lcf76f155ced4ddcb4097134ff3c332f xmlns="0553cb9e-0683-45bc-9014-24596bce68b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667B34C71EE641959540310A8E28B9" ma:contentTypeVersion="14" ma:contentTypeDescription="Create a new document." ma:contentTypeScope="" ma:versionID="a9292ee6517ed4239fcf194b2c7885a3">
  <xsd:schema xmlns:xsd="http://www.w3.org/2001/XMLSchema" xmlns:xs="http://www.w3.org/2001/XMLSchema" xmlns:p="http://schemas.microsoft.com/office/2006/metadata/properties" xmlns:ns2="0553cb9e-0683-45bc-9014-24596bce68b8" xmlns:ns3="53f279e6-7147-4df0-be89-97932c074a3b" targetNamespace="http://schemas.microsoft.com/office/2006/metadata/properties" ma:root="true" ma:fieldsID="c83118c0a445acdd452135f2e5ac08cb" ns2:_="" ns3:_="">
    <xsd:import namespace="0553cb9e-0683-45bc-9014-24596bce68b8"/>
    <xsd:import namespace="53f279e6-7147-4df0-be89-97932c074a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3cb9e-0683-45bc-9014-24596bce6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3d62373-08bd-4b56-8112-7c3cbec015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279e6-7147-4df0-be89-97932c074a3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b06b56-2810-4e7f-836e-5de55994ffb6}" ma:internalName="TaxCatchAll" ma:showField="CatchAllData" ma:web="53f279e6-7147-4df0-be89-97932c074a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16AD2-7B69-4466-B412-F517A619E6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D81055-5C23-4FF7-9E25-6D2AA9084A29}"/>
</file>

<file path=customXml/itemProps3.xml><?xml version="1.0" encoding="utf-8"?>
<ds:datastoreItem xmlns:ds="http://schemas.openxmlformats.org/officeDocument/2006/customXml" ds:itemID="{CD2DF9D9-9268-4A16-886D-CC2588B51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ORB Battery Life Calculator</vt:lpstr>
      <vt:lpstr>Energy Usage Breakdown</vt:lpstr>
      <vt:lpstr>Usage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Ballard</dc:creator>
  <cp:keywords/>
  <dc:description/>
  <cp:lastModifiedBy>Norman Ballard</cp:lastModifiedBy>
  <cp:revision/>
  <dcterms:created xsi:type="dcterms:W3CDTF">2020-07-07T09:10:36Z</dcterms:created>
  <dcterms:modified xsi:type="dcterms:W3CDTF">2021-02-02T03:59:07Z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0x01010049D1837D36D7194D835FE76E261F1A51</vt:lpwstr>
  </property>
</Properties>
</file>