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quip.sharepoint.com/sites/Vault/Shared Documents/SOF - Software Tools/"/>
    </mc:Choice>
  </mc:AlternateContent>
  <xr:revisionPtr revIDLastSave="1" documentId="8_{393C39B7-71B6-49C2-8E45-F615FFB63721}" xr6:coauthVersionLast="47" xr6:coauthVersionMax="47" xr10:uidLastSave="{4D39B028-EB23-40D4-90E7-E8025108D89A}"/>
  <bookViews>
    <workbookView xWindow="28680" yWindow="-120" windowWidth="29040" windowHeight="15840" xr2:uid="{4FEC52BC-08BC-4C79-A417-014579DE8C26}"/>
  </bookViews>
  <sheets>
    <sheet name="CAN ID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F9" i="1"/>
  <c r="F19" i="1"/>
  <c r="F21" i="1" s="1"/>
  <c r="E21" i="1" s="1"/>
  <c r="F18" i="1"/>
  <c r="F17" i="1"/>
  <c r="E11" i="1"/>
  <c r="F11" i="1" s="1"/>
  <c r="E10" i="1"/>
  <c r="F10" i="1" s="1"/>
  <c r="F7" i="1"/>
</calcChain>
</file>

<file path=xl/sharedStrings.xml><?xml version="1.0" encoding="utf-8"?>
<sst xmlns="http://schemas.openxmlformats.org/spreadsheetml/2006/main" count="24" uniqueCount="13">
  <si>
    <t>Message ID to PGN</t>
  </si>
  <si>
    <t>INPUT:</t>
  </si>
  <si>
    <t>Message ID (HEX)</t>
  </si>
  <si>
    <t>OUPUT:</t>
  </si>
  <si>
    <t>PGN (DEC)</t>
  </si>
  <si>
    <t>Source Address (DEC)</t>
  </si>
  <si>
    <t>Priority (DEC)</t>
  </si>
  <si>
    <t>PGN to Message ID</t>
  </si>
  <si>
    <t>OUTPUT:</t>
  </si>
  <si>
    <t>DEC</t>
  </si>
  <si>
    <t>HEX</t>
  </si>
  <si>
    <t>18DAF900</t>
  </si>
  <si>
    <t>CAN ID Calculator Rev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</si>
</sst>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"/>
  </numFmts>
  <fonts count="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4" fillId="3" borderId="1" applyNumberFormat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2" fillId="0" borderId="0" xfId="0" applyFont="1"/>
    <xf numFmtId="0" fontId="3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2" borderId="0" xfId="1" applyBorder="1" applyAlignment="1">
      <alignment horizontal="left"/>
    </xf>
    <xf numFmtId="164" fontId="1" fillId="2" borderId="0" xfId="1" applyNumberForma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6" xfId="0" applyFont="1" applyBorder="1"/>
    <xf numFmtId="0" fontId="2" fillId="0" borderId="5" xfId="0" applyFont="1" applyBorder="1" applyAlignment="1">
      <alignment horizontal="left"/>
    </xf>
    <xf numFmtId="0" fontId="4" fillId="3" borderId="6" xfId="2" applyBorder="1" applyAlignment="1">
      <alignment horizontal="left"/>
    </xf>
    <xf numFmtId="0" fontId="4" fillId="3" borderId="8" xfId="2" applyBorder="1" applyAlignment="1">
      <alignment horizontal="left"/>
    </xf>
    <xf numFmtId="0" fontId="4" fillId="3" borderId="9" xfId="2" applyBorder="1" applyAlignment="1">
      <alignment horizontal="left"/>
    </xf>
    <xf numFmtId="165" fontId="4" fillId="3" borderId="6" xfId="2" applyNumberForma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4" fillId="3" borderId="1" xfId="2" applyBorder="1" applyAlignment="1">
      <alignment horizontal="left"/>
    </xf>
    <xf numFmtId="0" fontId="4" fillId="3" borderId="10" xfId="2" applyBorder="1" applyAlignment="1">
      <alignment horizontal="left"/>
    </xf>
    <xf numFmtId="0" fontId="4" fillId="3" borderId="11" xfId="2" applyBorder="1" applyAlignment="1">
      <alignment horizontal="left"/>
    </xf>
    <xf numFmtId="0" fontId="4" fillId="3" borderId="12" xfId="2" applyBorder="1" applyAlignment="1">
      <alignment horizontal="left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1555936</xdr:colOff>
      <xdr:row>1</xdr:row>
      <xdr:rowOff>39780</xdr:rowOff>
    </xdr:from>
    <xdr:to>
      <xdr:col>6</xdr:col>
      <xdr:colOff>122330</xdr:colOff>
      <xdr:row>2</xdr:row>
      <xdr:rowOff>254589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58E452-D2D5-468A-8756-293C1951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1701" y="140633"/>
          <a:ext cx="2446804" cy="486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DB41B-5FF8-4660-85AA-6F0C03075C61}">
  <dimension ref="B1:Z40"/>
  <sheetViews>
    <sheetView tabSelected="1" zoomScale="85" zoomScaleNormal="85" workbookViewId="0">
      <selection activeCell="K16" sqref="K16"/>
    </sheetView>
  </sheetViews>
  <sheetFormatPr defaultColWidth="9.1796875" defaultRowHeight="14.5" x14ac:dyDescent="0.35"/>
  <cols>
    <col min="1" max="1" width="1.81640625" style="1" customWidth="1"/>
    <col min="2" max="2" width="2.26953125" style="1" customWidth="1"/>
    <col min="3" max="3" width="12" style="1" customWidth="1"/>
    <col min="4" max="4" width="29" style="1" customWidth="1"/>
    <col min="5" max="5" width="11.453125" style="1" customWidth="1"/>
    <col min="6" max="6" width="17.54296875" style="1" customWidth="1"/>
    <col min="7" max="7" width="2.7265625" style="1" customWidth="1"/>
    <col min="8" max="10" width="9.1796875" style="1"/>
    <col min="11" max="15" width="9.1796875" style="1" customWidth="1"/>
    <col min="16" max="16384" width="9.1796875" style="1"/>
  </cols>
  <sheetData>
    <row r="1" spans="2:26" ht="7.5" customHeight="1" thickBot="1" x14ac:dyDescent="0.4"/>
    <row r="2" spans="2:26" ht="21" x14ac:dyDescent="0.5">
      <c r="B2" s="11" t="s">
        <v>12</v>
      </c>
      <c r="C2" s="3"/>
      <c r="D2" s="3"/>
      <c r="E2" s="3"/>
      <c r="F2" s="3"/>
      <c r="G2" s="12"/>
    </row>
    <row r="3" spans="2:26" ht="28.5" customHeight="1" x14ac:dyDescent="0.5">
      <c r="B3" s="13"/>
      <c r="G3" s="14"/>
      <c r="P3"/>
      <c r="Q3"/>
      <c r="R3"/>
      <c r="S3"/>
      <c r="T3"/>
      <c r="U3"/>
      <c r="V3"/>
      <c r="W3"/>
      <c r="X3"/>
      <c r="Y3"/>
      <c r="Z3"/>
    </row>
    <row r="4" spans="2:26" ht="15" thickBot="1" x14ac:dyDescent="0.4">
      <c r="B4" s="5"/>
      <c r="G4" s="14"/>
      <c r="P4"/>
      <c r="Q4"/>
      <c r="R4"/>
      <c r="S4"/>
      <c r="T4"/>
      <c r="U4"/>
      <c r="V4"/>
      <c r="W4"/>
      <c r="X4"/>
      <c r="Y4"/>
      <c r="Z4"/>
    </row>
    <row r="5" spans="2:26" x14ac:dyDescent="0.35">
      <c r="B5" s="5"/>
      <c r="C5" s="19" t="s">
        <v>0</v>
      </c>
      <c r="D5" s="2"/>
      <c r="E5" s="2"/>
      <c r="F5" s="4"/>
      <c r="G5" s="14"/>
      <c r="P5"/>
      <c r="Q5"/>
      <c r="R5"/>
      <c r="S5"/>
      <c r="T5"/>
      <c r="U5"/>
      <c r="V5"/>
      <c r="W5"/>
      <c r="X5"/>
      <c r="Y5"/>
      <c r="Z5"/>
    </row>
    <row r="6" spans="2:26" x14ac:dyDescent="0.35">
      <c r="B6" s="5"/>
      <c r="C6" s="5"/>
      <c r="D6" s="27"/>
      <c r="E6" s="28" t="s">
        <v>10</v>
      </c>
      <c r="F6" s="20" t="s">
        <v>9</v>
      </c>
      <c r="G6" s="14"/>
      <c r="P6"/>
      <c r="Q6"/>
      <c r="R6"/>
      <c r="S6"/>
      <c r="T6"/>
      <c r="U6"/>
      <c r="V6"/>
      <c r="W6"/>
      <c r="X6"/>
      <c r="Y6"/>
      <c r="Z6"/>
    </row>
    <row r="7" spans="2:26" x14ac:dyDescent="0.35">
      <c r="B7" s="5"/>
      <c r="C7" s="21" t="s">
        <v>1</v>
      </c>
      <c r="D7" s="29" t="s">
        <v>2</v>
      </c>
      <c r="E7" s="17" t="s">
        <v>11</v>
      </c>
      <c r="F7" s="22">
        <f>HEX2DEC(E7)</f>
        <v>417003776</v>
      </c>
      <c r="G7" s="14"/>
      <c r="P7"/>
      <c r="Q7"/>
      <c r="R7"/>
      <c r="S7"/>
      <c r="T7"/>
      <c r="U7"/>
      <c r="V7"/>
      <c r="W7"/>
      <c r="X7"/>
      <c r="Y7"/>
      <c r="Z7"/>
    </row>
    <row r="8" spans="2:26" x14ac:dyDescent="0.35">
      <c r="B8" s="5"/>
      <c r="C8" s="15"/>
      <c r="D8" s="29"/>
      <c r="E8" s="28" t="s">
        <v>10</v>
      </c>
      <c r="F8" s="20" t="s">
        <v>9</v>
      </c>
      <c r="G8" s="14"/>
      <c r="P8"/>
      <c r="Q8"/>
      <c r="R8"/>
      <c r="S8"/>
      <c r="T8"/>
      <c r="U8"/>
      <c r="V8"/>
      <c r="W8"/>
      <c r="X8"/>
      <c r="Y8"/>
      <c r="Z8"/>
    </row>
    <row r="9" spans="2:26" x14ac:dyDescent="0.35">
      <c r="B9" s="5"/>
      <c r="C9" s="21" t="s">
        <v>3</v>
      </c>
      <c r="D9" s="29" t="s">
        <v>4</v>
      </c>
      <c r="E9" s="30" t="str">
        <f>DEC2HEX(F9)</f>
        <v>DAF9</v>
      </c>
      <c r="F9" s="31">
        <f>_xlfn.BITAND(_xlfn.BITRSHIFT(F7,8),HEX2DEC("0003FFFF"))</f>
        <v>56057</v>
      </c>
      <c r="G9" s="14"/>
      <c r="P9"/>
      <c r="Q9"/>
      <c r="R9"/>
      <c r="S9"/>
      <c r="T9"/>
      <c r="U9"/>
      <c r="V9"/>
      <c r="W9"/>
      <c r="X9"/>
      <c r="Y9"/>
      <c r="Z9"/>
    </row>
    <row r="10" spans="2:26" x14ac:dyDescent="0.35">
      <c r="B10" s="5"/>
      <c r="C10" s="15"/>
      <c r="D10" s="29" t="s">
        <v>5</v>
      </c>
      <c r="E10" s="30" t="str">
        <f>RIGHT(E7,2)</f>
        <v>00</v>
      </c>
      <c r="F10" s="31">
        <f>HEX2DEC(E10)</f>
        <v>0</v>
      </c>
      <c r="G10" s="14"/>
      <c r="P10"/>
      <c r="Q10"/>
      <c r="R10"/>
      <c r="S10"/>
      <c r="T10"/>
      <c r="U10"/>
      <c r="V10"/>
      <c r="W10"/>
      <c r="X10"/>
      <c r="Y10"/>
      <c r="Z10"/>
    </row>
    <row r="11" spans="2:26" ht="15" thickBot="1" x14ac:dyDescent="0.4">
      <c r="B11" s="5"/>
      <c r="C11" s="16"/>
      <c r="D11" s="8" t="s">
        <v>6</v>
      </c>
      <c r="E11" s="32" t="str">
        <f>BIN2HEX(LEFT(RIGHT(HEX2BIN(LEFT(E7,2),8),5),3))</f>
        <v>6</v>
      </c>
      <c r="F11" s="33">
        <f>HEX2DEC(E11)</f>
        <v>6</v>
      </c>
      <c r="G11" s="14"/>
      <c r="P11"/>
      <c r="Q11"/>
      <c r="R11"/>
      <c r="S11"/>
      <c r="T11"/>
      <c r="U11"/>
      <c r="V11"/>
      <c r="W11"/>
      <c r="X11"/>
      <c r="Y11"/>
      <c r="Z11"/>
    </row>
    <row r="12" spans="2:26" x14ac:dyDescent="0.35">
      <c r="B12" s="5"/>
      <c r="G12" s="14"/>
      <c r="P12"/>
      <c r="Q12"/>
      <c r="R12"/>
      <c r="S12"/>
      <c r="T12"/>
      <c r="U12"/>
      <c r="V12"/>
      <c r="W12"/>
      <c r="X12"/>
      <c r="Y12"/>
      <c r="Z12"/>
    </row>
    <row r="13" spans="2:26" x14ac:dyDescent="0.35">
      <c r="B13" s="5"/>
      <c r="G13" s="14"/>
      <c r="P13"/>
      <c r="Q13"/>
      <c r="R13"/>
      <c r="S13"/>
      <c r="T13"/>
      <c r="U13"/>
      <c r="V13"/>
      <c r="W13"/>
      <c r="X13"/>
      <c r="Y13"/>
      <c r="Z13"/>
    </row>
    <row r="14" spans="2:26" ht="15" thickBot="1" x14ac:dyDescent="0.4">
      <c r="B14" s="5"/>
      <c r="G14" s="14"/>
      <c r="P14"/>
      <c r="Q14"/>
      <c r="R14"/>
      <c r="S14"/>
      <c r="T14"/>
      <c r="U14"/>
      <c r="V14"/>
      <c r="W14"/>
      <c r="X14"/>
      <c r="Y14"/>
      <c r="Z14"/>
    </row>
    <row r="15" spans="2:26" x14ac:dyDescent="0.35">
      <c r="B15" s="5"/>
      <c r="C15" s="19" t="s">
        <v>7</v>
      </c>
      <c r="D15" s="3"/>
      <c r="E15" s="3"/>
      <c r="F15" s="12"/>
      <c r="G15" s="14"/>
      <c r="P15"/>
      <c r="Q15"/>
      <c r="R15"/>
      <c r="S15"/>
      <c r="T15"/>
      <c r="U15"/>
      <c r="V15"/>
      <c r="W15"/>
      <c r="X15"/>
      <c r="Y15"/>
      <c r="Z15"/>
    </row>
    <row r="16" spans="2:26" x14ac:dyDescent="0.35">
      <c r="B16" s="5"/>
      <c r="C16" s="5"/>
      <c r="D16"/>
      <c r="E16" s="10" t="s">
        <v>9</v>
      </c>
      <c r="F16" s="20" t="s">
        <v>10</v>
      </c>
      <c r="G16" s="14"/>
    </row>
    <row r="17" spans="2:7" x14ac:dyDescent="0.35">
      <c r="B17" s="5"/>
      <c r="C17" s="21" t="s">
        <v>1</v>
      </c>
      <c r="D17" s="1" t="s">
        <v>4</v>
      </c>
      <c r="E17" s="18">
        <v>65284</v>
      </c>
      <c r="F17" s="25" t="str">
        <f>RIGHT("0000" &amp; DEC2HEX(E17), 4)</f>
        <v>FF04</v>
      </c>
      <c r="G17" s="14"/>
    </row>
    <row r="18" spans="2:7" x14ac:dyDescent="0.35">
      <c r="B18" s="5"/>
      <c r="C18" s="15"/>
      <c r="D18" s="1" t="s">
        <v>5</v>
      </c>
      <c r="E18" s="17">
        <v>4</v>
      </c>
      <c r="F18" s="22" t="str">
        <f>DEC2HEX(E18,2)</f>
        <v>04</v>
      </c>
      <c r="G18" s="14"/>
    </row>
    <row r="19" spans="2:7" x14ac:dyDescent="0.35">
      <c r="B19" s="5"/>
      <c r="C19" s="15"/>
      <c r="D19" s="1" t="s">
        <v>6</v>
      </c>
      <c r="E19" s="17">
        <v>6</v>
      </c>
      <c r="F19" s="22" t="str">
        <f>BIN2HEX(CONCATENATE(DEC2BIN(E19),"00"),2)</f>
        <v>18</v>
      </c>
      <c r="G19" s="14"/>
    </row>
    <row r="20" spans="2:7" ht="21" customHeight="1" x14ac:dyDescent="0.35">
      <c r="B20" s="5"/>
      <c r="C20" s="15"/>
      <c r="E20" s="10" t="s">
        <v>9</v>
      </c>
      <c r="F20" s="20" t="s">
        <v>10</v>
      </c>
      <c r="G20" s="14"/>
    </row>
    <row r="21" spans="2:7" ht="15" thickBot="1" x14ac:dyDescent="0.4">
      <c r="B21" s="15"/>
      <c r="C21" s="26" t="s">
        <v>8</v>
      </c>
      <c r="D21" s="8" t="s">
        <v>2</v>
      </c>
      <c r="E21" s="23">
        <f>HEX2DEC(F21)</f>
        <v>419365892</v>
      </c>
      <c r="F21" s="24" t="str">
        <f>CONCATENATE(F19,F17,F18)</f>
        <v>18FF0404</v>
      </c>
      <c r="G21" s="14"/>
    </row>
    <row r="22" spans="2:7" customFormat="1" ht="15" thickBot="1" x14ac:dyDescent="0.4">
      <c r="B22" s="6"/>
      <c r="C22" s="7"/>
      <c r="D22" s="7"/>
      <c r="E22" s="7"/>
      <c r="F22" s="7"/>
      <c r="G22" s="9"/>
    </row>
    <row r="23" spans="2:7" customFormat="1" x14ac:dyDescent="0.35"/>
    <row r="24" spans="2:7" customFormat="1" x14ac:dyDescent="0.35"/>
    <row r="25" spans="2:7" customFormat="1" x14ac:dyDescent="0.35"/>
    <row r="26" spans="2:7" customFormat="1" x14ac:dyDescent="0.35"/>
    <row r="27" spans="2:7" customFormat="1" x14ac:dyDescent="0.35"/>
    <row r="28" spans="2:7" customFormat="1" x14ac:dyDescent="0.35"/>
    <row r="29" spans="2:7" customFormat="1" x14ac:dyDescent="0.35"/>
    <row r="30" spans="2:7" customFormat="1" x14ac:dyDescent="0.35"/>
    <row r="31" spans="2:7" customFormat="1" x14ac:dyDescent="0.35"/>
    <row r="32" spans="2:7" customFormat="1" x14ac:dyDescent="0.35"/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39" customFormat="1" x14ac:dyDescent="0.35"/>
    <row r="40" customFormat="1" x14ac:dyDescent="0.35"/>
  </sheetData>
  <dataValidations count="1">
    <dataValidation type="list" allowBlank="1" showInputMessage="1" showErrorMessage="1" sqref="D32:F32 D14:F14" xr:uid="{D93128C0-9320-4207-942A-A9F442BF4B46}">
      <formula1>"Wi-Fi, GSM"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f279e6-7147-4df0-be89-97932c074a3b" xsi:nil="true"/>
    <lcf76f155ced4ddcb4097134ff3c332f xmlns="0553cb9e-0683-45bc-9014-24596bce68b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667B34C71EE641959540310A8E28B9" ma:contentTypeVersion="16" ma:contentTypeDescription="Create a new document." ma:contentTypeScope="" ma:versionID="c9d77112402d88860bf609281b7a8f9e">
  <xsd:schema xmlns:xsd="http://www.w3.org/2001/XMLSchema" xmlns:xs="http://www.w3.org/2001/XMLSchema" xmlns:p="http://schemas.microsoft.com/office/2006/metadata/properties" xmlns:ns2="0553cb9e-0683-45bc-9014-24596bce68b8" xmlns:ns3="53f279e6-7147-4df0-be89-97932c074a3b" targetNamespace="http://schemas.microsoft.com/office/2006/metadata/properties" ma:root="true" ma:fieldsID="bc088856ae97fb660f1f8dcc34f04074" ns2:_="" ns3:_="">
    <xsd:import namespace="0553cb9e-0683-45bc-9014-24596bce68b8"/>
    <xsd:import namespace="53f279e6-7147-4df0-be89-97932c074a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3cb9e-0683-45bc-9014-24596bce68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3d62373-08bd-4b56-8112-7c3cbec015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279e6-7147-4df0-be89-97932c074a3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b06b56-2810-4e7f-836e-5de55994ffb6}" ma:internalName="TaxCatchAll" ma:showField="CatchAllData" ma:web="53f279e6-7147-4df0-be89-97932c074a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16AD2-7B69-4466-B412-F517A619E6B8}">
  <ds:schemaRefs>
    <ds:schemaRef ds:uri="http://schemas.microsoft.com/office/2006/metadata/properties"/>
    <ds:schemaRef ds:uri="http://schemas.microsoft.com/office/infopath/2007/PartnerControls"/>
    <ds:schemaRef ds:uri="37933db4-ff93-4fc8-a89e-4ad2bc9a6ffd"/>
    <ds:schemaRef ds:uri="be92fdda-5463-4db1-b3ae-a760d7e29b77"/>
  </ds:schemaRefs>
</ds:datastoreItem>
</file>

<file path=customXml/itemProps2.xml><?xml version="1.0" encoding="utf-8"?>
<ds:datastoreItem xmlns:ds="http://schemas.openxmlformats.org/officeDocument/2006/customXml" ds:itemID="{E72A31D0-DE15-40E1-8FB1-FA443BE815EE}"/>
</file>

<file path=customXml/itemProps3.xml><?xml version="1.0" encoding="utf-8"?>
<ds:datastoreItem xmlns:ds="http://schemas.openxmlformats.org/officeDocument/2006/customXml" ds:itemID="{CD2DF9D9-9268-4A16-886D-CC2588B51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 ID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Ballard</dc:creator>
  <cp:keywords/>
  <dc:description/>
  <cp:lastModifiedBy>Norman Ballard</cp:lastModifiedBy>
  <cp:revision/>
  <dcterms:created xsi:type="dcterms:W3CDTF">2020-07-07T09:10:36Z</dcterms:created>
  <dcterms:modified xsi:type="dcterms:W3CDTF">2024-03-12T04:37:23Z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0x0101008A667B34C71EE641959540310A8E28B9</vt:lpwstr>
  </property>
  <property fmtid="{D5CDD505-2E9C-101B-9397-08002B2CF9AE}" pid="3" name="MediaServiceImageTags">
    <vt:lpwstr/>
  </property>
</Properties>
</file>